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H7"/>
  <c r="G7"/>
  <c r="G6"/>
  <c r="H6"/>
  <c r="G5"/>
  <c r="H5"/>
  <c r="G4"/>
  <c r="H4"/>
  <c r="C1"/>
  <c r="B19" i="1"/>
  <c r="B1" i="5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H20"/>
  <c r="G20"/>
  <c r="G19"/>
  <c r="H19"/>
  <c r="G18"/>
  <c r="H18"/>
  <c r="H17"/>
  <c r="G17"/>
  <c r="G16"/>
  <c r="H16"/>
  <c r="G15"/>
  <c r="H15"/>
  <c r="G14"/>
  <c r="H14"/>
  <c r="H13"/>
  <c r="G13"/>
  <c r="H12"/>
  <c r="G12"/>
  <c r="H11"/>
  <c r="G11"/>
  <c r="G10"/>
  <c r="H10"/>
  <c r="G9"/>
  <c r="H9"/>
  <c r="H8"/>
  <c r="G8"/>
  <c r="G7"/>
  <c r="H7"/>
  <c r="G6"/>
  <c r="H6"/>
  <c r="H5"/>
  <c r="G5"/>
  <c r="G4"/>
  <c r="H4"/>
  <c r="C1"/>
  <c r="B18" i="1"/>
  <c r="B1" i="4"/>
  <c r="C18" i="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G16"/>
  <c r="H16"/>
  <c r="G15"/>
  <c r="H15"/>
  <c r="G14"/>
  <c r="H14"/>
  <c r="G13"/>
  <c r="H13"/>
  <c r="H12"/>
  <c r="G12"/>
  <c r="G11"/>
  <c r="H11"/>
  <c r="G10"/>
  <c r="H10"/>
  <c r="H9"/>
  <c r="G9"/>
  <c r="G8"/>
  <c r="H8"/>
  <c r="G7"/>
  <c r="H7"/>
  <c r="H6"/>
  <c r="G6"/>
  <c r="G5"/>
  <c r="H5"/>
  <c r="G4"/>
  <c r="H4"/>
  <c r="C1"/>
  <c r="B17" i="1"/>
  <c r="B1" i="3"/>
  <c r="C17" i="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H26"/>
  <c r="G25"/>
  <c r="H25"/>
  <c r="G24"/>
  <c r="H24"/>
  <c r="G23"/>
  <c r="H23"/>
  <c r="G22"/>
  <c r="G21"/>
  <c r="H21"/>
  <c r="G20"/>
  <c r="H20"/>
  <c r="G19"/>
  <c r="G18"/>
  <c r="H18"/>
  <c r="G17"/>
  <c r="G16"/>
  <c r="H16"/>
  <c r="G15"/>
  <c r="G14"/>
  <c r="G13"/>
  <c r="H13"/>
  <c r="G12"/>
  <c r="H12"/>
  <c r="G11"/>
  <c r="H11"/>
  <c r="G10"/>
  <c r="G9"/>
  <c r="H9"/>
  <c r="G8"/>
  <c r="H8"/>
  <c r="G7"/>
  <c r="G6"/>
  <c r="H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2"/>
  <c r="H19"/>
  <c r="H17"/>
  <c r="H15"/>
  <c r="H14"/>
  <c r="H10"/>
  <c r="H7"/>
  <c r="H4"/>
  <c r="C1"/>
  <c r="B16" i="1"/>
  <c r="B1" i="2"/>
  <c r="C16" i="1"/>
  <c r="H1" i="5"/>
  <c r="G1"/>
  <c r="E19" i="1"/>
  <c r="C19"/>
  <c r="H1" i="4"/>
  <c r="G1"/>
  <c r="E18" i="1"/>
  <c r="H1" i="3"/>
  <c r="G1"/>
  <c r="E17" i="1"/>
  <c r="A10"/>
  <c r="C10"/>
  <c r="E10" s="1"/>
  <c r="H1" i="2"/>
  <c r="G1"/>
  <c r="E16" i="1"/>
</calcChain>
</file>

<file path=xl/sharedStrings.xml><?xml version="1.0" encoding="utf-8"?>
<sst xmlns="http://schemas.openxmlformats.org/spreadsheetml/2006/main" count="131" uniqueCount="107">
  <si>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</si>
  <si>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</si>
  <si>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</si>
  <si>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</si>
  <si>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</si>
  <si>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</si>
  <si>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</si>
  <si>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</si>
  <si>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</si>
  <si>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</si>
  <si>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</si>
  <si>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</si>
  <si>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</si>
  <si>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</si>
  <si>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</si>
  <si>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</si>
  <si>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</si>
  <si>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</si>
  <si>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</si>
  <si>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</si>
  <si>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</si>
  <si>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20045 LAINATE (MI) VIA CAIROLI, 33 C.F. 93527590157 C.M. MIIC8BE00Q</t>
  </si>
  <si>
    <t>209/FE del 12/12/2019</t>
  </si>
  <si>
    <t>8Z00792100 del 05/12/2019</t>
  </si>
  <si>
    <t>8Z00788128 del 05/12/2019</t>
  </si>
  <si>
    <t>8Z00791875 del 05/12/2019</t>
  </si>
  <si>
    <t>A20020191000051443 del 31/12/2019</t>
  </si>
  <si>
    <t>FPA 1/20 del 12/01/2020</t>
  </si>
  <si>
    <t>200228/E del 15/01/2020</t>
  </si>
  <si>
    <t>PAE0000060 del 14/01/2020</t>
  </si>
  <si>
    <t>8720002289 del 20/01/2020</t>
  </si>
  <si>
    <t>1/30 del 21/01/2020</t>
  </si>
  <si>
    <t>5/FE del 29/01/2020</t>
  </si>
  <si>
    <t>7/FE del 29/01/2020</t>
  </si>
  <si>
    <t>8720011028 del 30/01/2020</t>
  </si>
  <si>
    <t>V3-2795 del 07/02/2020</t>
  </si>
  <si>
    <t>2020-31/PU del 12/02/2020</t>
  </si>
  <si>
    <t>2020-30/PU del 12/02/2020</t>
  </si>
  <si>
    <t>FVPA20-0006 del 12/02/2020</t>
  </si>
  <si>
    <t>8Z00100205 del 06/02/2020</t>
  </si>
  <si>
    <t>8Z00101109 del 06/02/2020</t>
  </si>
  <si>
    <t>8Z00095849 del 06/02/2020</t>
  </si>
  <si>
    <t>8720023450 del 03/03/2020</t>
  </si>
  <si>
    <t>3/3 del 29/02/2020</t>
  </si>
  <si>
    <t>3/4 del 29/02/2020</t>
  </si>
  <si>
    <t>35/FE del 29/02/2020</t>
  </si>
  <si>
    <t>110/E del 06/03/2020</t>
  </si>
  <si>
    <t>111/E del 06/03/2020</t>
  </si>
  <si>
    <t>112/E del 06/03/2020</t>
  </si>
  <si>
    <t>PAE0007914 del 14/03/2020</t>
  </si>
  <si>
    <t>4 del 01/04/2020</t>
  </si>
  <si>
    <t>5 del 01/04/2020</t>
  </si>
  <si>
    <t>A20020201000012528 del 31/03/2020</t>
  </si>
  <si>
    <t>8Z00216755 del 06/04/2020</t>
  </si>
  <si>
    <t>8Z00214396 del 06/04/2020</t>
  </si>
  <si>
    <t>8Z00213762 del 06/04/2020</t>
  </si>
  <si>
    <t>8720048174 del 20/04/2020</t>
  </si>
  <si>
    <t>31/PA del 30/04/2020</t>
  </si>
  <si>
    <t>PAE0016092 del 14/05/2020</t>
  </si>
  <si>
    <t>2/PA del 04/06/2020</t>
  </si>
  <si>
    <t>3/E del 10/06/2020</t>
  </si>
  <si>
    <t>2/E del 10/06/2020</t>
  </si>
  <si>
    <t>188/E del 03/06/2020</t>
  </si>
  <si>
    <t>187/E del 03/06/2020</t>
  </si>
  <si>
    <t>8 del 17/06/2020</t>
  </si>
  <si>
    <t>64/PA del 24/06/2020</t>
  </si>
  <si>
    <t>65/PA del 25/06/2020</t>
  </si>
  <si>
    <t>14 del 30/06/2020</t>
  </si>
  <si>
    <t>V3-6913 del 26/06/2020</t>
  </si>
  <si>
    <t>V3-6912 del 26/06/2020</t>
  </si>
  <si>
    <t>V3-6911 del 26/06/2020</t>
  </si>
  <si>
    <t>8Z00337065 del 05/06/2020</t>
  </si>
  <si>
    <t>8Z00336971 del 05/06/2020</t>
  </si>
  <si>
    <t>8Z00334442 del 05/06/2020</t>
  </si>
  <si>
    <t>20204E15329 del 25/06/2020</t>
  </si>
  <si>
    <t>000272-0CPA del 02/07/2020</t>
  </si>
  <si>
    <t>1/FE del 02/07/2020</t>
  </si>
  <si>
    <t>320/2020/PA del 30/06/2020</t>
  </si>
  <si>
    <t>319/2020/PA del 30/06/2020</t>
  </si>
  <si>
    <t>111 del 02/07/2020</t>
  </si>
  <si>
    <t>142/PA2020 del 02/07/2020</t>
  </si>
  <si>
    <t>A20020201000024318 del 30/06/2020</t>
  </si>
  <si>
    <t>1/725 del 15/07/2020</t>
  </si>
  <si>
    <t>PAE0024168 del 14/07/2020</t>
  </si>
  <si>
    <t>20205100380 del 17/07/2020</t>
  </si>
  <si>
    <t>2020.FD486.FTPA del 28/07/2020</t>
  </si>
  <si>
    <t>2020.FD485.FTPA del 28/07/2020</t>
  </si>
  <si>
    <t>2020.FD484.FTPA del 28/07/2020</t>
  </si>
  <si>
    <t>14PA del 23/06/2020</t>
  </si>
  <si>
    <t>8Z00461244 del 13/08/2020</t>
  </si>
  <si>
    <t>8Z00458586 del 13/08/2020</t>
  </si>
  <si>
    <t>8Z00460218 del 13/08/2020</t>
  </si>
  <si>
    <t>20204E19003 del 06/08/2020</t>
  </si>
  <si>
    <t>A20020201000036257 del 30/09/2020</t>
  </si>
  <si>
    <t>000116/PA del 30/09/2020</t>
  </si>
  <si>
    <t>2020.FD649.FTPA del 28/09/2020</t>
  </si>
  <si>
    <t>2020.FD791.FTPA del 30/09/2020</t>
  </si>
  <si>
    <t>1020281877 del 30/09/2020</t>
  </si>
  <si>
    <t>2800011572 del 03/11/2020</t>
  </si>
  <si>
    <t>380/E del 09/11/2020</t>
  </si>
  <si>
    <t>8Z00543456 del 14/10/2020</t>
  </si>
  <si>
    <t>378/E del 09/11/2020</t>
  </si>
  <si>
    <t>379/E del 09/11/2020</t>
  </si>
  <si>
    <t>361/P del 31/10/2020</t>
  </si>
  <si>
    <t>379/P del 11/11/2020</t>
  </si>
  <si>
    <t>27/PA del 19/11/2020</t>
  </si>
  <si>
    <t>222/PA del 25/11/2020</t>
  </si>
</sst>
</file>

<file path=xl/styles.xml><?xml version="1.0" encoding="utf-8"?>
<styleSheet xmlns="http://schemas.openxmlformats.org/spreadsheetml/2006/main">
  <numFmts count="1">
    <numFmt numFmtId="172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72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B1" sqref="B1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20</v>
      </c>
    </row>
    <row r="3" spans="1:12" ht="12.75" customHeight="1">
      <c r="B3" s="2" t="s">
        <v>21</v>
      </c>
    </row>
    <row r="4" spans="1:12" ht="15.75" thickBot="1"/>
    <row r="5" spans="1:12" ht="18" customHeight="1" thickBot="1">
      <c r="B5" s="13" t="s">
        <v>19</v>
      </c>
      <c r="F5" s="26">
        <v>2020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85</v>
      </c>
      <c r="B10" s="37"/>
      <c r="C10" s="50">
        <f>SUM(C16:D19)</f>
        <v>76884.89</v>
      </c>
      <c r="D10" s="37"/>
      <c r="E10" s="38">
        <f>('Trimestre 1'!H1+'Trimestre 2'!H1+'Trimestre 3'!H1+'Trimestre 4'!H1)/C10</f>
        <v>-17.04480360185207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27</v>
      </c>
      <c r="C16" s="51">
        <f>'Trimestre 1'!B1</f>
        <v>12475.25</v>
      </c>
      <c r="D16" s="52"/>
      <c r="E16" s="51">
        <f>'Trimestre 1'!G1</f>
        <v>-0.57068195026151824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15</v>
      </c>
      <c r="C17" s="51">
        <f>'Trimestre 2'!B1</f>
        <v>18344.18</v>
      </c>
      <c r="D17" s="52"/>
      <c r="E17" s="51">
        <f>'Trimestre 2'!G1</f>
        <v>-18.043814441419567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29</v>
      </c>
      <c r="C18" s="51">
        <f>'Trimestre 3'!B1</f>
        <v>29504.089999999997</v>
      </c>
      <c r="D18" s="52"/>
      <c r="E18" s="51">
        <f>'Trimestre 3'!G1</f>
        <v>-24.063098709365381</v>
      </c>
      <c r="F18" s="53"/>
    </row>
    <row r="19" spans="1:12" ht="21.75" customHeight="1" thickBot="1">
      <c r="A19" s="24" t="s">
        <v>18</v>
      </c>
      <c r="B19" s="25">
        <f>'Trimestre 4'!C1</f>
        <v>14</v>
      </c>
      <c r="C19" s="47">
        <f>'Trimestre 4'!B1</f>
        <v>16561.370000000003</v>
      </c>
      <c r="D19" s="49"/>
      <c r="E19" s="47">
        <f>'Trimestre 4'!G1</f>
        <v>-15.844681931506873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12475.25</v>
      </c>
      <c r="C1">
        <f>COUNTA(A4:A203)</f>
        <v>27</v>
      </c>
      <c r="G1" s="20">
        <f>IF(B1&lt;&gt;0,H1/B1,0)</f>
        <v>-0.57068195026151824</v>
      </c>
      <c r="H1" s="19">
        <f>SUM(H4:H195)</f>
        <v>-7119.4000000000051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350</v>
      </c>
      <c r="C4" s="17">
        <v>43867</v>
      </c>
      <c r="D4" s="17">
        <v>43873</v>
      </c>
      <c r="E4" s="17"/>
      <c r="F4" s="17"/>
      <c r="G4" s="1">
        <f>D4-C4-(F4-E4)</f>
        <v>6</v>
      </c>
      <c r="H4" s="16">
        <f>B4*G4</f>
        <v>2100</v>
      </c>
    </row>
    <row r="5" spans="1:8">
      <c r="A5" s="28" t="s">
        <v>23</v>
      </c>
      <c r="B5" s="16">
        <v>143.5</v>
      </c>
      <c r="C5" s="17">
        <v>43867</v>
      </c>
      <c r="D5" s="17">
        <v>43873</v>
      </c>
      <c r="E5" s="17"/>
      <c r="F5" s="17"/>
      <c r="G5" s="1">
        <f t="shared" ref="G5:G68" si="0">D5-C5-(F5-E5)</f>
        <v>6</v>
      </c>
      <c r="H5" s="16">
        <f t="shared" ref="H5:H68" si="1">B5*G5</f>
        <v>861</v>
      </c>
    </row>
    <row r="6" spans="1:8">
      <c r="A6" s="28" t="s">
        <v>24</v>
      </c>
      <c r="B6" s="16">
        <v>146.16</v>
      </c>
      <c r="C6" s="17">
        <v>43867</v>
      </c>
      <c r="D6" s="17">
        <v>43873</v>
      </c>
      <c r="E6" s="17"/>
      <c r="F6" s="17"/>
      <c r="G6" s="1">
        <f t="shared" si="0"/>
        <v>6</v>
      </c>
      <c r="H6" s="16">
        <f t="shared" si="1"/>
        <v>876.96</v>
      </c>
    </row>
    <row r="7" spans="1:8">
      <c r="A7" s="28" t="s">
        <v>25</v>
      </c>
      <c r="B7" s="16">
        <v>143.5</v>
      </c>
      <c r="C7" s="17">
        <v>43867</v>
      </c>
      <c r="D7" s="17">
        <v>43873</v>
      </c>
      <c r="E7" s="17"/>
      <c r="F7" s="17"/>
      <c r="G7" s="1">
        <f t="shared" si="0"/>
        <v>6</v>
      </c>
      <c r="H7" s="16">
        <f t="shared" si="1"/>
        <v>861</v>
      </c>
    </row>
    <row r="8" spans="1:8">
      <c r="A8" s="28" t="s">
        <v>26</v>
      </c>
      <c r="B8" s="16">
        <v>907.44</v>
      </c>
      <c r="C8" s="17">
        <v>43867</v>
      </c>
      <c r="D8" s="17">
        <v>43873</v>
      </c>
      <c r="E8" s="17"/>
      <c r="F8" s="17"/>
      <c r="G8" s="1">
        <f t="shared" si="0"/>
        <v>6</v>
      </c>
      <c r="H8" s="16">
        <f t="shared" si="1"/>
        <v>5444.64</v>
      </c>
    </row>
    <row r="9" spans="1:8">
      <c r="A9" s="28" t="s">
        <v>27</v>
      </c>
      <c r="B9" s="16">
        <v>1760</v>
      </c>
      <c r="C9" s="17">
        <v>43874</v>
      </c>
      <c r="D9" s="17">
        <v>43873</v>
      </c>
      <c r="E9" s="17"/>
      <c r="F9" s="17"/>
      <c r="G9" s="1">
        <f t="shared" si="0"/>
        <v>-1</v>
      </c>
      <c r="H9" s="16">
        <f t="shared" si="1"/>
        <v>-1760</v>
      </c>
    </row>
    <row r="10" spans="1:8">
      <c r="A10" s="28" t="s">
        <v>28</v>
      </c>
      <c r="B10" s="16">
        <v>2146</v>
      </c>
      <c r="C10" s="17">
        <v>43876</v>
      </c>
      <c r="D10" s="17">
        <v>43873</v>
      </c>
      <c r="E10" s="17"/>
      <c r="F10" s="17"/>
      <c r="G10" s="1">
        <f t="shared" si="0"/>
        <v>-3</v>
      </c>
      <c r="H10" s="16">
        <f t="shared" si="1"/>
        <v>-6438</v>
      </c>
    </row>
    <row r="11" spans="1:8">
      <c r="A11" s="28" t="s">
        <v>29</v>
      </c>
      <c r="B11" s="16">
        <v>390.18</v>
      </c>
      <c r="C11" s="17">
        <v>43882</v>
      </c>
      <c r="D11" s="17">
        <v>43873</v>
      </c>
      <c r="E11" s="17"/>
      <c r="F11" s="17"/>
      <c r="G11" s="1">
        <f t="shared" si="0"/>
        <v>-9</v>
      </c>
      <c r="H11" s="16">
        <f t="shared" si="1"/>
        <v>-3511.62</v>
      </c>
    </row>
    <row r="12" spans="1:8">
      <c r="A12" s="28" t="s">
        <v>30</v>
      </c>
      <c r="B12" s="16">
        <v>226.96</v>
      </c>
      <c r="C12" s="17">
        <v>43882</v>
      </c>
      <c r="D12" s="17">
        <v>43873</v>
      </c>
      <c r="E12" s="17"/>
      <c r="F12" s="17"/>
      <c r="G12" s="1">
        <f t="shared" si="0"/>
        <v>-9</v>
      </c>
      <c r="H12" s="16">
        <f t="shared" si="1"/>
        <v>-2042.64</v>
      </c>
    </row>
    <row r="13" spans="1:8">
      <c r="A13" s="28" t="s">
        <v>31</v>
      </c>
      <c r="B13" s="16">
        <v>2500</v>
      </c>
      <c r="C13" s="17">
        <v>43887</v>
      </c>
      <c r="D13" s="17">
        <v>43902</v>
      </c>
      <c r="E13" s="17"/>
      <c r="F13" s="17"/>
      <c r="G13" s="1">
        <f t="shared" si="0"/>
        <v>15</v>
      </c>
      <c r="H13" s="16">
        <f t="shared" si="1"/>
        <v>37500</v>
      </c>
    </row>
    <row r="14" spans="1:8">
      <c r="A14" s="28" t="s">
        <v>32</v>
      </c>
      <c r="B14" s="16">
        <v>1000</v>
      </c>
      <c r="C14" s="17">
        <v>43895</v>
      </c>
      <c r="D14" s="17">
        <v>43902</v>
      </c>
      <c r="E14" s="17"/>
      <c r="F14" s="17"/>
      <c r="G14" s="1">
        <f t="shared" si="0"/>
        <v>7</v>
      </c>
      <c r="H14" s="16">
        <f t="shared" si="1"/>
        <v>7000</v>
      </c>
    </row>
    <row r="15" spans="1:8">
      <c r="A15" s="28" t="s">
        <v>33</v>
      </c>
      <c r="B15" s="16">
        <v>300</v>
      </c>
      <c r="C15" s="17">
        <v>43895</v>
      </c>
      <c r="D15" s="17">
        <v>43902</v>
      </c>
      <c r="E15" s="17"/>
      <c r="F15" s="17"/>
      <c r="G15" s="1">
        <f t="shared" si="0"/>
        <v>7</v>
      </c>
      <c r="H15" s="16">
        <f t="shared" si="1"/>
        <v>2100</v>
      </c>
    </row>
    <row r="16" spans="1:8">
      <c r="A16" s="28" t="s">
        <v>34</v>
      </c>
      <c r="B16" s="16">
        <v>65.489999999999995</v>
      </c>
      <c r="C16" s="17">
        <v>43895</v>
      </c>
      <c r="D16" s="17">
        <v>43902</v>
      </c>
      <c r="E16" s="17"/>
      <c r="F16" s="17"/>
      <c r="G16" s="1">
        <f t="shared" si="0"/>
        <v>7</v>
      </c>
      <c r="H16" s="16">
        <f t="shared" si="1"/>
        <v>458.42999999999995</v>
      </c>
    </row>
    <row r="17" spans="1:8">
      <c r="A17" s="28" t="s">
        <v>35</v>
      </c>
      <c r="B17" s="16">
        <v>69.37</v>
      </c>
      <c r="C17" s="17">
        <v>43903</v>
      </c>
      <c r="D17" s="17">
        <v>43902</v>
      </c>
      <c r="E17" s="17"/>
      <c r="F17" s="17"/>
      <c r="G17" s="1">
        <f t="shared" si="0"/>
        <v>-1</v>
      </c>
      <c r="H17" s="16">
        <f t="shared" si="1"/>
        <v>-69.37</v>
      </c>
    </row>
    <row r="18" spans="1:8">
      <c r="A18" s="28" t="s">
        <v>36</v>
      </c>
      <c r="B18" s="16">
        <v>84.56</v>
      </c>
      <c r="C18" s="17">
        <v>43905</v>
      </c>
      <c r="D18" s="17">
        <v>43902</v>
      </c>
      <c r="E18" s="17"/>
      <c r="F18" s="17"/>
      <c r="G18" s="1">
        <f t="shared" si="0"/>
        <v>-3</v>
      </c>
      <c r="H18" s="16">
        <f t="shared" si="1"/>
        <v>-253.68</v>
      </c>
    </row>
    <row r="19" spans="1:8">
      <c r="A19" s="28" t="s">
        <v>37</v>
      </c>
      <c r="B19" s="16">
        <v>85.21</v>
      </c>
      <c r="C19" s="17">
        <v>43905</v>
      </c>
      <c r="D19" s="17">
        <v>43902</v>
      </c>
      <c r="E19" s="17"/>
      <c r="F19" s="17"/>
      <c r="G19" s="1">
        <f t="shared" si="0"/>
        <v>-3</v>
      </c>
      <c r="H19" s="16">
        <f t="shared" si="1"/>
        <v>-255.63</v>
      </c>
    </row>
    <row r="20" spans="1:8">
      <c r="A20" s="28" t="s">
        <v>38</v>
      </c>
      <c r="B20" s="16">
        <v>86.81</v>
      </c>
      <c r="C20" s="17">
        <v>43905</v>
      </c>
      <c r="D20" s="17">
        <v>43902</v>
      </c>
      <c r="E20" s="17"/>
      <c r="F20" s="17"/>
      <c r="G20" s="1">
        <f t="shared" si="0"/>
        <v>-3</v>
      </c>
      <c r="H20" s="16">
        <f t="shared" si="1"/>
        <v>-260.43</v>
      </c>
    </row>
    <row r="21" spans="1:8">
      <c r="A21" s="28" t="s">
        <v>39</v>
      </c>
      <c r="B21" s="16">
        <v>143.5</v>
      </c>
      <c r="C21" s="17">
        <v>43912</v>
      </c>
      <c r="D21" s="17">
        <v>43902</v>
      </c>
      <c r="E21" s="17"/>
      <c r="F21" s="17"/>
      <c r="G21" s="1">
        <f t="shared" si="0"/>
        <v>-10</v>
      </c>
      <c r="H21" s="16">
        <f t="shared" si="1"/>
        <v>-1435</v>
      </c>
    </row>
    <row r="22" spans="1:8">
      <c r="A22" s="28" t="s">
        <v>40</v>
      </c>
      <c r="B22" s="16">
        <v>143.5</v>
      </c>
      <c r="C22" s="17">
        <v>43912</v>
      </c>
      <c r="D22" s="17">
        <v>43902</v>
      </c>
      <c r="E22" s="17"/>
      <c r="F22" s="17"/>
      <c r="G22" s="1">
        <f t="shared" si="0"/>
        <v>-10</v>
      </c>
      <c r="H22" s="16">
        <f t="shared" si="1"/>
        <v>-1435</v>
      </c>
    </row>
    <row r="23" spans="1:8">
      <c r="A23" s="28" t="s">
        <v>41</v>
      </c>
      <c r="B23" s="16">
        <v>135.78</v>
      </c>
      <c r="C23" s="17">
        <v>43912</v>
      </c>
      <c r="D23" s="17">
        <v>43902</v>
      </c>
      <c r="E23" s="17"/>
      <c r="F23" s="17"/>
      <c r="G23" s="1">
        <f t="shared" si="0"/>
        <v>-10</v>
      </c>
      <c r="H23" s="16">
        <f t="shared" si="1"/>
        <v>-1357.8</v>
      </c>
    </row>
    <row r="24" spans="1:8">
      <c r="A24" s="28" t="s">
        <v>42</v>
      </c>
      <c r="B24" s="16">
        <v>27.94</v>
      </c>
      <c r="C24" s="17">
        <v>43926</v>
      </c>
      <c r="D24" s="17">
        <v>43902</v>
      </c>
      <c r="E24" s="17"/>
      <c r="F24" s="17"/>
      <c r="G24" s="1">
        <f t="shared" si="0"/>
        <v>-24</v>
      </c>
      <c r="H24" s="16">
        <f t="shared" si="1"/>
        <v>-670.56000000000006</v>
      </c>
    </row>
    <row r="25" spans="1:8">
      <c r="A25" s="28" t="s">
        <v>43</v>
      </c>
      <c r="B25" s="16">
        <v>500.8</v>
      </c>
      <c r="C25" s="17">
        <v>43926</v>
      </c>
      <c r="D25" s="17">
        <v>43902</v>
      </c>
      <c r="E25" s="17"/>
      <c r="F25" s="17"/>
      <c r="G25" s="1">
        <f t="shared" si="0"/>
        <v>-24</v>
      </c>
      <c r="H25" s="16">
        <f t="shared" si="1"/>
        <v>-12019.2</v>
      </c>
    </row>
    <row r="26" spans="1:8">
      <c r="A26" s="28" t="s">
        <v>44</v>
      </c>
      <c r="B26" s="16">
        <v>124</v>
      </c>
      <c r="C26" s="17">
        <v>43926</v>
      </c>
      <c r="D26" s="17">
        <v>43902</v>
      </c>
      <c r="E26" s="17"/>
      <c r="F26" s="17"/>
      <c r="G26" s="1">
        <f t="shared" si="0"/>
        <v>-24</v>
      </c>
      <c r="H26" s="16">
        <f t="shared" si="1"/>
        <v>-2976</v>
      </c>
    </row>
    <row r="27" spans="1:8">
      <c r="A27" s="28" t="s">
        <v>45</v>
      </c>
      <c r="B27" s="16">
        <v>454.55</v>
      </c>
      <c r="C27" s="17">
        <v>43932</v>
      </c>
      <c r="D27" s="17">
        <v>43902</v>
      </c>
      <c r="E27" s="17"/>
      <c r="F27" s="17"/>
      <c r="G27" s="1">
        <f t="shared" si="0"/>
        <v>-30</v>
      </c>
      <c r="H27" s="16">
        <f t="shared" si="1"/>
        <v>-13636.5</v>
      </c>
    </row>
    <row r="28" spans="1:8">
      <c r="A28" s="28" t="s">
        <v>46</v>
      </c>
      <c r="B28" s="16">
        <v>180</v>
      </c>
      <c r="C28" s="17">
        <v>43932</v>
      </c>
      <c r="D28" s="17">
        <v>43902</v>
      </c>
      <c r="E28" s="17"/>
      <c r="F28" s="17"/>
      <c r="G28" s="1">
        <f t="shared" si="0"/>
        <v>-30</v>
      </c>
      <c r="H28" s="16">
        <f t="shared" si="1"/>
        <v>-5400</v>
      </c>
    </row>
    <row r="29" spans="1:8">
      <c r="A29" s="28" t="s">
        <v>47</v>
      </c>
      <c r="B29" s="16">
        <v>180</v>
      </c>
      <c r="C29" s="17">
        <v>43932</v>
      </c>
      <c r="D29" s="17">
        <v>43902</v>
      </c>
      <c r="E29" s="17"/>
      <c r="F29" s="17"/>
      <c r="G29" s="1">
        <f t="shared" si="0"/>
        <v>-30</v>
      </c>
      <c r="H29" s="16">
        <f t="shared" si="1"/>
        <v>-5400</v>
      </c>
    </row>
    <row r="30" spans="1:8">
      <c r="A30" s="28" t="s">
        <v>48</v>
      </c>
      <c r="B30" s="16">
        <v>180</v>
      </c>
      <c r="C30" s="17">
        <v>43932</v>
      </c>
      <c r="D30" s="17">
        <v>43902</v>
      </c>
      <c r="E30" s="17"/>
      <c r="F30" s="17"/>
      <c r="G30" s="1">
        <f t="shared" si="0"/>
        <v>-30</v>
      </c>
      <c r="H30" s="16">
        <f t="shared" si="1"/>
        <v>-5400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18344.18</v>
      </c>
      <c r="C1">
        <f>COUNTA(A4:A203)</f>
        <v>15</v>
      </c>
      <c r="G1" s="20">
        <f>IF(B1&lt;&gt;0,H1/B1,0)</f>
        <v>-18.043814441419567</v>
      </c>
      <c r="H1" s="19">
        <f>SUM(H4:H195)</f>
        <v>-330998.98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49</v>
      </c>
      <c r="B4" s="16">
        <v>390.18</v>
      </c>
      <c r="C4" s="17">
        <v>43965</v>
      </c>
      <c r="D4" s="17">
        <v>43949</v>
      </c>
      <c r="E4" s="17"/>
      <c r="F4" s="17"/>
      <c r="G4" s="1">
        <f>D4-C4-(F4-E4)</f>
        <v>-16</v>
      </c>
      <c r="H4" s="16">
        <f>B4*G4</f>
        <v>-6242.88</v>
      </c>
    </row>
    <row r="5" spans="1:8">
      <c r="A5" s="28" t="s">
        <v>50</v>
      </c>
      <c r="B5" s="16">
        <v>2159.3200000000002</v>
      </c>
      <c r="C5" s="17">
        <v>43965</v>
      </c>
      <c r="D5" s="17">
        <v>43949</v>
      </c>
      <c r="E5" s="17"/>
      <c r="F5" s="17"/>
      <c r="G5" s="1">
        <f t="shared" ref="G5:G68" si="0">D5-C5-(F5-E5)</f>
        <v>-16</v>
      </c>
      <c r="H5" s="16">
        <f t="shared" ref="H5:H68" si="1">B5*G5</f>
        <v>-34549.120000000003</v>
      </c>
    </row>
    <row r="6" spans="1:8">
      <c r="A6" s="28" t="s">
        <v>51</v>
      </c>
      <c r="B6" s="16">
        <v>410.56</v>
      </c>
      <c r="C6" s="17">
        <v>43965</v>
      </c>
      <c r="D6" s="17">
        <v>43949</v>
      </c>
      <c r="E6" s="17"/>
      <c r="F6" s="17"/>
      <c r="G6" s="1">
        <f t="shared" si="0"/>
        <v>-16</v>
      </c>
      <c r="H6" s="16">
        <f t="shared" si="1"/>
        <v>-6568.96</v>
      </c>
    </row>
    <row r="7" spans="1:8">
      <c r="A7" s="28" t="s">
        <v>52</v>
      </c>
      <c r="B7" s="16">
        <v>907.44</v>
      </c>
      <c r="C7" s="17">
        <v>43965</v>
      </c>
      <c r="D7" s="17">
        <v>43949</v>
      </c>
      <c r="E7" s="17"/>
      <c r="F7" s="17"/>
      <c r="G7" s="1">
        <f t="shared" si="0"/>
        <v>-16</v>
      </c>
      <c r="H7" s="16">
        <f t="shared" si="1"/>
        <v>-14519.04</v>
      </c>
    </row>
    <row r="8" spans="1:8">
      <c r="A8" s="28" t="s">
        <v>53</v>
      </c>
      <c r="B8" s="16">
        <v>137.29</v>
      </c>
      <c r="C8" s="17">
        <v>43979</v>
      </c>
      <c r="D8" s="17">
        <v>43949</v>
      </c>
      <c r="E8" s="17"/>
      <c r="F8" s="17"/>
      <c r="G8" s="1">
        <f t="shared" si="0"/>
        <v>-30</v>
      </c>
      <c r="H8" s="16">
        <f t="shared" si="1"/>
        <v>-4118.7</v>
      </c>
    </row>
    <row r="9" spans="1:8">
      <c r="A9" s="28" t="s">
        <v>54</v>
      </c>
      <c r="B9" s="16">
        <v>143.5</v>
      </c>
      <c r="C9" s="17">
        <v>43979</v>
      </c>
      <c r="D9" s="17">
        <v>43949</v>
      </c>
      <c r="E9" s="17"/>
      <c r="F9" s="17"/>
      <c r="G9" s="1">
        <f t="shared" si="0"/>
        <v>-30</v>
      </c>
      <c r="H9" s="16">
        <f t="shared" si="1"/>
        <v>-4305</v>
      </c>
    </row>
    <row r="10" spans="1:8">
      <c r="A10" s="28" t="s">
        <v>55</v>
      </c>
      <c r="B10" s="16">
        <v>143.5</v>
      </c>
      <c r="C10" s="17">
        <v>43979</v>
      </c>
      <c r="D10" s="17">
        <v>43949</v>
      </c>
      <c r="E10" s="17"/>
      <c r="F10" s="17"/>
      <c r="G10" s="1">
        <f t="shared" si="0"/>
        <v>-30</v>
      </c>
      <c r="H10" s="16">
        <f t="shared" si="1"/>
        <v>-4305</v>
      </c>
    </row>
    <row r="11" spans="1:8">
      <c r="A11" s="28" t="s">
        <v>56</v>
      </c>
      <c r="B11" s="16">
        <v>14.21</v>
      </c>
      <c r="C11" s="17">
        <v>43979</v>
      </c>
      <c r="D11" s="17">
        <v>43949</v>
      </c>
      <c r="E11" s="17"/>
      <c r="F11" s="17"/>
      <c r="G11" s="1">
        <f t="shared" si="0"/>
        <v>-30</v>
      </c>
      <c r="H11" s="16">
        <f t="shared" si="1"/>
        <v>-426.3</v>
      </c>
    </row>
    <row r="12" spans="1:8">
      <c r="A12" s="28" t="s">
        <v>57</v>
      </c>
      <c r="B12" s="16">
        <v>3703</v>
      </c>
      <c r="C12" s="17">
        <v>43997</v>
      </c>
      <c r="D12" s="17">
        <v>43998</v>
      </c>
      <c r="E12" s="17"/>
      <c r="F12" s="17"/>
      <c r="G12" s="1">
        <f t="shared" si="0"/>
        <v>1</v>
      </c>
      <c r="H12" s="16">
        <f t="shared" si="1"/>
        <v>3703</v>
      </c>
    </row>
    <row r="13" spans="1:8">
      <c r="A13" s="28" t="s">
        <v>58</v>
      </c>
      <c r="B13" s="16">
        <v>390.18</v>
      </c>
      <c r="C13" s="17">
        <v>44009</v>
      </c>
      <c r="D13" s="17">
        <v>43998</v>
      </c>
      <c r="E13" s="17"/>
      <c r="F13" s="17"/>
      <c r="G13" s="1">
        <f t="shared" si="0"/>
        <v>-11</v>
      </c>
      <c r="H13" s="16">
        <f t="shared" si="1"/>
        <v>-4291.9800000000005</v>
      </c>
    </row>
    <row r="14" spans="1:8">
      <c r="A14" s="28" t="s">
        <v>59</v>
      </c>
      <c r="B14" s="16">
        <v>4905</v>
      </c>
      <c r="C14" s="17">
        <v>44021</v>
      </c>
      <c r="D14" s="17">
        <v>43998</v>
      </c>
      <c r="E14" s="17"/>
      <c r="F14" s="17"/>
      <c r="G14" s="1">
        <f t="shared" si="0"/>
        <v>-23</v>
      </c>
      <c r="H14" s="16">
        <f t="shared" si="1"/>
        <v>-112815</v>
      </c>
    </row>
    <row r="15" spans="1:8">
      <c r="A15" s="28" t="s">
        <v>60</v>
      </c>
      <c r="B15" s="16">
        <v>1888</v>
      </c>
      <c r="C15" s="17">
        <v>44028</v>
      </c>
      <c r="D15" s="17">
        <v>43998</v>
      </c>
      <c r="E15" s="17"/>
      <c r="F15" s="17"/>
      <c r="G15" s="1">
        <f t="shared" si="0"/>
        <v>-30</v>
      </c>
      <c r="H15" s="16">
        <f t="shared" si="1"/>
        <v>-56640</v>
      </c>
    </row>
    <row r="16" spans="1:8">
      <c r="A16" s="28" t="s">
        <v>61</v>
      </c>
      <c r="B16" s="16">
        <v>2432</v>
      </c>
      <c r="C16" s="17">
        <v>44028</v>
      </c>
      <c r="D16" s="17">
        <v>43998</v>
      </c>
      <c r="E16" s="17"/>
      <c r="F16" s="17"/>
      <c r="G16" s="1">
        <f t="shared" si="0"/>
        <v>-30</v>
      </c>
      <c r="H16" s="16">
        <f t="shared" si="1"/>
        <v>-72960</v>
      </c>
    </row>
    <row r="17" spans="1:8">
      <c r="A17" s="28" t="s">
        <v>62</v>
      </c>
      <c r="B17" s="16">
        <v>360</v>
      </c>
      <c r="C17" s="17">
        <v>44016</v>
      </c>
      <c r="D17" s="17">
        <v>43998</v>
      </c>
      <c r="E17" s="17"/>
      <c r="F17" s="17"/>
      <c r="G17" s="1">
        <f t="shared" si="0"/>
        <v>-18</v>
      </c>
      <c r="H17" s="16">
        <f t="shared" si="1"/>
        <v>-6480</v>
      </c>
    </row>
    <row r="18" spans="1:8">
      <c r="A18" s="28" t="s">
        <v>63</v>
      </c>
      <c r="B18" s="16">
        <v>360</v>
      </c>
      <c r="C18" s="17">
        <v>44016</v>
      </c>
      <c r="D18" s="17">
        <v>43998</v>
      </c>
      <c r="E18" s="17"/>
      <c r="F18" s="17"/>
      <c r="G18" s="1">
        <f t="shared" si="0"/>
        <v>-18</v>
      </c>
      <c r="H18" s="16">
        <f t="shared" si="1"/>
        <v>-6480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29504.089999999997</v>
      </c>
      <c r="C1">
        <f>COUNTA(A4:A203)</f>
        <v>29</v>
      </c>
      <c r="G1" s="20">
        <f>IF(B1&lt;&gt;0,H1/B1,0)</f>
        <v>-24.063098709365381</v>
      </c>
      <c r="H1" s="19">
        <f>SUM(H4:H195)</f>
        <v>-709959.83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64</v>
      </c>
      <c r="B4" s="16">
        <v>1735</v>
      </c>
      <c r="C4" s="17">
        <v>44035</v>
      </c>
      <c r="D4" s="17">
        <v>44014</v>
      </c>
      <c r="E4" s="17"/>
      <c r="F4" s="17"/>
      <c r="G4" s="1">
        <f>D4-C4-(F4-E4)</f>
        <v>-21</v>
      </c>
      <c r="H4" s="16">
        <f>B4*G4</f>
        <v>-36435</v>
      </c>
    </row>
    <row r="5" spans="1:8">
      <c r="A5" s="28" t="s">
        <v>65</v>
      </c>
      <c r="B5" s="16">
        <v>3000</v>
      </c>
      <c r="C5" s="17">
        <v>44044</v>
      </c>
      <c r="D5" s="17">
        <v>44014</v>
      </c>
      <c r="E5" s="17"/>
      <c r="F5" s="17"/>
      <c r="G5" s="1">
        <f t="shared" ref="G5:G68" si="0">D5-C5-(F5-E5)</f>
        <v>-30</v>
      </c>
      <c r="H5" s="16">
        <f t="shared" ref="H5:H68" si="1">B5*G5</f>
        <v>-90000</v>
      </c>
    </row>
    <row r="6" spans="1:8">
      <c r="A6" s="28" t="s">
        <v>66</v>
      </c>
      <c r="B6" s="16">
        <v>3000</v>
      </c>
      <c r="C6" s="17">
        <v>44044</v>
      </c>
      <c r="D6" s="17">
        <v>44014</v>
      </c>
      <c r="E6" s="17"/>
      <c r="F6" s="17"/>
      <c r="G6" s="1">
        <f t="shared" si="0"/>
        <v>-30</v>
      </c>
      <c r="H6" s="16">
        <f t="shared" si="1"/>
        <v>-90000</v>
      </c>
    </row>
    <row r="7" spans="1:8">
      <c r="A7" s="28" t="s">
        <v>67</v>
      </c>
      <c r="B7" s="16">
        <v>1800</v>
      </c>
      <c r="C7" s="17">
        <v>44044</v>
      </c>
      <c r="D7" s="17">
        <v>44014</v>
      </c>
      <c r="E7" s="17"/>
      <c r="F7" s="17"/>
      <c r="G7" s="1">
        <f t="shared" si="0"/>
        <v>-30</v>
      </c>
      <c r="H7" s="16">
        <f t="shared" si="1"/>
        <v>-54000</v>
      </c>
    </row>
    <row r="8" spans="1:8">
      <c r="A8" s="28" t="s">
        <v>68</v>
      </c>
      <c r="B8" s="16">
        <v>1190.06</v>
      </c>
      <c r="C8" s="17">
        <v>44043</v>
      </c>
      <c r="D8" s="17">
        <v>44014</v>
      </c>
      <c r="E8" s="17"/>
      <c r="F8" s="17"/>
      <c r="G8" s="1">
        <f t="shared" si="0"/>
        <v>-29</v>
      </c>
      <c r="H8" s="16">
        <f t="shared" si="1"/>
        <v>-34511.74</v>
      </c>
    </row>
    <row r="9" spans="1:8">
      <c r="A9" s="28" t="s">
        <v>69</v>
      </c>
      <c r="B9" s="16">
        <v>1870.51</v>
      </c>
      <c r="C9" s="17">
        <v>44043</v>
      </c>
      <c r="D9" s="17">
        <v>44014</v>
      </c>
      <c r="E9" s="17"/>
      <c r="F9" s="17"/>
      <c r="G9" s="1">
        <f t="shared" si="0"/>
        <v>-29</v>
      </c>
      <c r="H9" s="16">
        <f t="shared" si="1"/>
        <v>-54244.79</v>
      </c>
    </row>
    <row r="10" spans="1:8">
      <c r="A10" s="28" t="s">
        <v>70</v>
      </c>
      <c r="B10" s="16">
        <v>1762.1</v>
      </c>
      <c r="C10" s="17">
        <v>44044</v>
      </c>
      <c r="D10" s="17">
        <v>44014</v>
      </c>
      <c r="E10" s="17"/>
      <c r="F10" s="17"/>
      <c r="G10" s="1">
        <f t="shared" si="0"/>
        <v>-30</v>
      </c>
      <c r="H10" s="16">
        <f t="shared" si="1"/>
        <v>-52863</v>
      </c>
    </row>
    <row r="11" spans="1:8">
      <c r="A11" s="28" t="s">
        <v>71</v>
      </c>
      <c r="B11" s="16">
        <v>138.51</v>
      </c>
      <c r="C11" s="17">
        <v>44030</v>
      </c>
      <c r="D11" s="17">
        <v>44014</v>
      </c>
      <c r="E11" s="17"/>
      <c r="F11" s="17"/>
      <c r="G11" s="1">
        <f t="shared" si="0"/>
        <v>-16</v>
      </c>
      <c r="H11" s="16">
        <f t="shared" si="1"/>
        <v>-2216.16</v>
      </c>
    </row>
    <row r="12" spans="1:8">
      <c r="A12" s="28" t="s">
        <v>72</v>
      </c>
      <c r="B12" s="16">
        <v>143.5</v>
      </c>
      <c r="C12" s="17">
        <v>44030</v>
      </c>
      <c r="D12" s="17">
        <v>44014</v>
      </c>
      <c r="E12" s="17"/>
      <c r="F12" s="17"/>
      <c r="G12" s="1">
        <f t="shared" si="0"/>
        <v>-16</v>
      </c>
      <c r="H12" s="16">
        <f t="shared" si="1"/>
        <v>-2296</v>
      </c>
    </row>
    <row r="13" spans="1:8">
      <c r="A13" s="28" t="s">
        <v>73</v>
      </c>
      <c r="B13" s="16">
        <v>143.5</v>
      </c>
      <c r="C13" s="17">
        <v>44030</v>
      </c>
      <c r="D13" s="17">
        <v>44014</v>
      </c>
      <c r="E13" s="17"/>
      <c r="F13" s="17"/>
      <c r="G13" s="1">
        <f t="shared" si="0"/>
        <v>-16</v>
      </c>
      <c r="H13" s="16">
        <f t="shared" si="1"/>
        <v>-2296</v>
      </c>
    </row>
    <row r="14" spans="1:8">
      <c r="A14" s="28" t="s">
        <v>74</v>
      </c>
      <c r="B14" s="16">
        <v>176.6</v>
      </c>
      <c r="C14" s="17">
        <v>44044</v>
      </c>
      <c r="D14" s="17">
        <v>44014</v>
      </c>
      <c r="E14" s="17"/>
      <c r="F14" s="17"/>
      <c r="G14" s="1">
        <f t="shared" si="0"/>
        <v>-30</v>
      </c>
      <c r="H14" s="16">
        <f t="shared" si="1"/>
        <v>-5298</v>
      </c>
    </row>
    <row r="15" spans="1:8">
      <c r="A15" s="28" t="s">
        <v>75</v>
      </c>
      <c r="B15" s="16">
        <v>2027.07</v>
      </c>
      <c r="C15" s="17">
        <v>44049</v>
      </c>
      <c r="D15" s="17">
        <v>44019</v>
      </c>
      <c r="E15" s="17"/>
      <c r="F15" s="17"/>
      <c r="G15" s="1">
        <f t="shared" si="0"/>
        <v>-30</v>
      </c>
      <c r="H15" s="16">
        <f t="shared" si="1"/>
        <v>-60812.1</v>
      </c>
    </row>
    <row r="16" spans="1:8">
      <c r="A16" s="28" t="s">
        <v>76</v>
      </c>
      <c r="B16" s="16">
        <v>187.5</v>
      </c>
      <c r="C16" s="17">
        <v>44045</v>
      </c>
      <c r="D16" s="17">
        <v>44019</v>
      </c>
      <c r="E16" s="17"/>
      <c r="F16" s="17"/>
      <c r="G16" s="1">
        <f t="shared" si="0"/>
        <v>-26</v>
      </c>
      <c r="H16" s="16">
        <f t="shared" si="1"/>
        <v>-4875</v>
      </c>
    </row>
    <row r="17" spans="1:8">
      <c r="A17" s="28" t="s">
        <v>77</v>
      </c>
      <c r="B17" s="16">
        <v>468.65</v>
      </c>
      <c r="C17" s="17">
        <v>44045</v>
      </c>
      <c r="D17" s="17">
        <v>44019</v>
      </c>
      <c r="E17" s="17"/>
      <c r="F17" s="17"/>
      <c r="G17" s="1">
        <f t="shared" si="0"/>
        <v>-26</v>
      </c>
      <c r="H17" s="16">
        <f t="shared" si="1"/>
        <v>-12184.9</v>
      </c>
    </row>
    <row r="18" spans="1:8">
      <c r="A18" s="28" t="s">
        <v>78</v>
      </c>
      <c r="B18" s="16">
        <v>1000</v>
      </c>
      <c r="C18" s="17">
        <v>44045</v>
      </c>
      <c r="D18" s="17">
        <v>44019</v>
      </c>
      <c r="E18" s="17"/>
      <c r="F18" s="17"/>
      <c r="G18" s="1">
        <f t="shared" si="0"/>
        <v>-26</v>
      </c>
      <c r="H18" s="16">
        <f t="shared" si="1"/>
        <v>-26000</v>
      </c>
    </row>
    <row r="19" spans="1:8">
      <c r="A19" s="28" t="s">
        <v>79</v>
      </c>
      <c r="B19" s="16">
        <v>233.6</v>
      </c>
      <c r="C19" s="17">
        <v>44045</v>
      </c>
      <c r="D19" s="17">
        <v>44019</v>
      </c>
      <c r="E19" s="17"/>
      <c r="F19" s="17"/>
      <c r="G19" s="1">
        <f t="shared" si="0"/>
        <v>-26</v>
      </c>
      <c r="H19" s="16">
        <f t="shared" si="1"/>
        <v>-6073.5999999999995</v>
      </c>
    </row>
    <row r="20" spans="1:8">
      <c r="A20" s="28" t="s">
        <v>80</v>
      </c>
      <c r="B20" s="16">
        <v>900.8</v>
      </c>
      <c r="C20" s="17">
        <v>44045</v>
      </c>
      <c r="D20" s="17">
        <v>44019</v>
      </c>
      <c r="E20" s="17"/>
      <c r="F20" s="17"/>
      <c r="G20" s="1">
        <f t="shared" si="0"/>
        <v>-26</v>
      </c>
      <c r="H20" s="16">
        <f t="shared" si="1"/>
        <v>-23420.799999999999</v>
      </c>
    </row>
    <row r="21" spans="1:8">
      <c r="A21" s="28" t="s">
        <v>81</v>
      </c>
      <c r="B21" s="16">
        <v>907.44</v>
      </c>
      <c r="C21" s="17">
        <v>44045</v>
      </c>
      <c r="D21" s="17">
        <v>44019</v>
      </c>
      <c r="E21" s="17"/>
      <c r="F21" s="17"/>
      <c r="G21" s="1">
        <f t="shared" si="0"/>
        <v>-26</v>
      </c>
      <c r="H21" s="16">
        <f t="shared" si="1"/>
        <v>-23593.440000000002</v>
      </c>
    </row>
    <row r="22" spans="1:8">
      <c r="A22" s="28" t="s">
        <v>82</v>
      </c>
      <c r="B22" s="16">
        <v>2835</v>
      </c>
      <c r="C22" s="17">
        <v>44069</v>
      </c>
      <c r="D22" s="17">
        <v>44071</v>
      </c>
      <c r="E22" s="17"/>
      <c r="F22" s="17"/>
      <c r="G22" s="1">
        <f t="shared" si="0"/>
        <v>2</v>
      </c>
      <c r="H22" s="16">
        <f t="shared" si="1"/>
        <v>5670</v>
      </c>
    </row>
    <row r="23" spans="1:8">
      <c r="A23" s="28" t="s">
        <v>83</v>
      </c>
      <c r="B23" s="16">
        <v>390.18</v>
      </c>
      <c r="C23" s="17">
        <v>44069</v>
      </c>
      <c r="D23" s="17">
        <v>44071</v>
      </c>
      <c r="E23" s="17"/>
      <c r="F23" s="17"/>
      <c r="G23" s="1">
        <f t="shared" si="0"/>
        <v>2</v>
      </c>
      <c r="H23" s="16">
        <f t="shared" si="1"/>
        <v>780.36</v>
      </c>
    </row>
    <row r="24" spans="1:8">
      <c r="A24" s="28" t="s">
        <v>84</v>
      </c>
      <c r="B24" s="16">
        <v>150</v>
      </c>
      <c r="C24" s="17">
        <v>44069</v>
      </c>
      <c r="D24" s="17">
        <v>44071</v>
      </c>
      <c r="E24" s="17"/>
      <c r="F24" s="17"/>
      <c r="G24" s="1">
        <f t="shared" si="0"/>
        <v>2</v>
      </c>
      <c r="H24" s="16">
        <f t="shared" si="1"/>
        <v>300</v>
      </c>
    </row>
    <row r="25" spans="1:8">
      <c r="A25" s="28" t="s">
        <v>85</v>
      </c>
      <c r="B25" s="16">
        <v>2026.37</v>
      </c>
      <c r="C25" s="17">
        <v>44097</v>
      </c>
      <c r="D25" s="17">
        <v>44071</v>
      </c>
      <c r="E25" s="17"/>
      <c r="F25" s="17"/>
      <c r="G25" s="1">
        <f t="shared" si="0"/>
        <v>-26</v>
      </c>
      <c r="H25" s="16">
        <f t="shared" si="1"/>
        <v>-52685.619999999995</v>
      </c>
    </row>
    <row r="26" spans="1:8">
      <c r="A26" s="28" t="s">
        <v>86</v>
      </c>
      <c r="B26" s="16">
        <v>2485.85</v>
      </c>
      <c r="C26" s="17">
        <v>44097</v>
      </c>
      <c r="D26" s="17">
        <v>44071</v>
      </c>
      <c r="E26" s="17"/>
      <c r="F26" s="17"/>
      <c r="G26" s="1">
        <f t="shared" si="0"/>
        <v>-26</v>
      </c>
      <c r="H26" s="16">
        <f t="shared" si="1"/>
        <v>-64632.1</v>
      </c>
    </row>
    <row r="27" spans="1:8">
      <c r="A27" s="28" t="s">
        <v>87</v>
      </c>
      <c r="B27" s="16">
        <v>348.12</v>
      </c>
      <c r="C27" s="17">
        <v>44097</v>
      </c>
      <c r="D27" s="17">
        <v>44071</v>
      </c>
      <c r="E27" s="17"/>
      <c r="F27" s="17"/>
      <c r="G27" s="1">
        <f t="shared" si="0"/>
        <v>-26</v>
      </c>
      <c r="H27" s="16">
        <f t="shared" si="1"/>
        <v>-9051.1200000000008</v>
      </c>
    </row>
    <row r="28" spans="1:8">
      <c r="A28" s="28" t="s">
        <v>88</v>
      </c>
      <c r="B28" s="16">
        <v>47.95</v>
      </c>
      <c r="C28" s="17">
        <v>44051</v>
      </c>
      <c r="D28" s="17">
        <v>44071</v>
      </c>
      <c r="E28" s="17"/>
      <c r="F28" s="17"/>
      <c r="G28" s="1">
        <f t="shared" si="0"/>
        <v>20</v>
      </c>
      <c r="H28" s="16">
        <f t="shared" si="1"/>
        <v>959</v>
      </c>
    </row>
    <row r="29" spans="1:8">
      <c r="A29" s="28" t="s">
        <v>89</v>
      </c>
      <c r="B29" s="16">
        <v>140.78</v>
      </c>
      <c r="C29" s="17">
        <v>44090</v>
      </c>
      <c r="D29" s="17">
        <v>44071</v>
      </c>
      <c r="E29" s="17"/>
      <c r="F29" s="17"/>
      <c r="G29" s="1">
        <f t="shared" si="0"/>
        <v>-19</v>
      </c>
      <c r="H29" s="16">
        <f t="shared" si="1"/>
        <v>-2674.82</v>
      </c>
    </row>
    <row r="30" spans="1:8">
      <c r="A30" s="28" t="s">
        <v>90</v>
      </c>
      <c r="B30" s="16">
        <v>143.5</v>
      </c>
      <c r="C30" s="17">
        <v>44090</v>
      </c>
      <c r="D30" s="17">
        <v>44071</v>
      </c>
      <c r="E30" s="17"/>
      <c r="F30" s="17"/>
      <c r="G30" s="1">
        <f t="shared" si="0"/>
        <v>-19</v>
      </c>
      <c r="H30" s="16">
        <f t="shared" si="1"/>
        <v>-2726.5</v>
      </c>
    </row>
    <row r="31" spans="1:8">
      <c r="A31" s="28" t="s">
        <v>91</v>
      </c>
      <c r="B31" s="16">
        <v>143.5</v>
      </c>
      <c r="C31" s="17">
        <v>44090</v>
      </c>
      <c r="D31" s="17">
        <v>44071</v>
      </c>
      <c r="E31" s="17"/>
      <c r="F31" s="17"/>
      <c r="G31" s="1">
        <f t="shared" si="0"/>
        <v>-19</v>
      </c>
      <c r="H31" s="16">
        <f t="shared" si="1"/>
        <v>-2726.5</v>
      </c>
    </row>
    <row r="32" spans="1:8">
      <c r="A32" s="28" t="s">
        <v>92</v>
      </c>
      <c r="B32" s="16">
        <v>108</v>
      </c>
      <c r="C32" s="17">
        <v>44090</v>
      </c>
      <c r="D32" s="17">
        <v>44071</v>
      </c>
      <c r="E32" s="17"/>
      <c r="F32" s="17"/>
      <c r="G32" s="1">
        <f t="shared" si="0"/>
        <v>-19</v>
      </c>
      <c r="H32" s="16">
        <f t="shared" si="1"/>
        <v>-2052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16561.370000000003</v>
      </c>
      <c r="C1">
        <f>COUNTA(A4:A203)</f>
        <v>14</v>
      </c>
      <c r="G1" s="20">
        <f>IF(B1&lt;&gt;0,H1/B1,0)</f>
        <v>-15.844681931506873</v>
      </c>
      <c r="H1" s="19">
        <f>SUM(H4:H195)</f>
        <v>-262409.64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93</v>
      </c>
      <c r="B4" s="16">
        <v>907.44</v>
      </c>
      <c r="C4" s="17">
        <v>44150</v>
      </c>
      <c r="D4" s="17">
        <v>44130</v>
      </c>
      <c r="E4" s="17"/>
      <c r="F4" s="17"/>
      <c r="G4" s="1">
        <f>D4-C4-(F4-E4)</f>
        <v>-20</v>
      </c>
      <c r="H4" s="16">
        <f>B4*G4</f>
        <v>-18148.800000000003</v>
      </c>
    </row>
    <row r="5" spans="1:8">
      <c r="A5" s="28" t="s">
        <v>94</v>
      </c>
      <c r="B5" s="16">
        <v>595</v>
      </c>
      <c r="C5" s="17">
        <v>44150</v>
      </c>
      <c r="D5" s="17">
        <v>44130</v>
      </c>
      <c r="E5" s="17"/>
      <c r="F5" s="17"/>
      <c r="G5" s="1">
        <f t="shared" ref="G5:G68" si="0">D5-C5-(F5-E5)</f>
        <v>-20</v>
      </c>
      <c r="H5" s="16">
        <f t="shared" ref="H5:H68" si="1">B5*G5</f>
        <v>-11900</v>
      </c>
    </row>
    <row r="6" spans="1:8">
      <c r="A6" s="28" t="s">
        <v>95</v>
      </c>
      <c r="B6" s="16">
        <v>2392</v>
      </c>
      <c r="C6" s="17">
        <v>44150</v>
      </c>
      <c r="D6" s="17">
        <v>44130</v>
      </c>
      <c r="E6" s="17"/>
      <c r="F6" s="17"/>
      <c r="G6" s="1">
        <f t="shared" si="0"/>
        <v>-20</v>
      </c>
      <c r="H6" s="16">
        <f t="shared" si="1"/>
        <v>-47840</v>
      </c>
    </row>
    <row r="7" spans="1:8">
      <c r="A7" s="28" t="s">
        <v>96</v>
      </c>
      <c r="B7" s="16">
        <v>1495</v>
      </c>
      <c r="C7" s="17">
        <v>44150</v>
      </c>
      <c r="D7" s="17">
        <v>44130</v>
      </c>
      <c r="E7" s="17"/>
      <c r="F7" s="17"/>
      <c r="G7" s="1">
        <f t="shared" si="0"/>
        <v>-20</v>
      </c>
      <c r="H7" s="16">
        <f t="shared" si="1"/>
        <v>-29900</v>
      </c>
    </row>
    <row r="8" spans="1:8">
      <c r="A8" s="28" t="s">
        <v>97</v>
      </c>
      <c r="B8" s="16">
        <v>53.76</v>
      </c>
      <c r="C8" s="17">
        <v>44150</v>
      </c>
      <c r="D8" s="17">
        <v>44130</v>
      </c>
      <c r="E8" s="17"/>
      <c r="F8" s="17"/>
      <c r="G8" s="1">
        <f t="shared" si="0"/>
        <v>-20</v>
      </c>
      <c r="H8" s="16">
        <f t="shared" si="1"/>
        <v>-1075.2</v>
      </c>
    </row>
    <row r="9" spans="1:8">
      <c r="A9" s="28" t="s">
        <v>98</v>
      </c>
      <c r="B9" s="16">
        <v>390.18</v>
      </c>
      <c r="C9" s="17">
        <v>44176</v>
      </c>
      <c r="D9" s="17">
        <v>44183</v>
      </c>
      <c r="E9" s="17"/>
      <c r="F9" s="17"/>
      <c r="G9" s="1">
        <f t="shared" si="0"/>
        <v>7</v>
      </c>
      <c r="H9" s="16">
        <f t="shared" si="1"/>
        <v>2731.26</v>
      </c>
    </row>
    <row r="10" spans="1:8">
      <c r="A10" s="28" t="s">
        <v>99</v>
      </c>
      <c r="B10" s="16">
        <v>646.34</v>
      </c>
      <c r="C10" s="17">
        <v>44176</v>
      </c>
      <c r="D10" s="17">
        <v>44183</v>
      </c>
      <c r="E10" s="17"/>
      <c r="F10" s="17"/>
      <c r="G10" s="1">
        <f t="shared" si="0"/>
        <v>7</v>
      </c>
      <c r="H10" s="16">
        <f t="shared" si="1"/>
        <v>4524.38</v>
      </c>
    </row>
    <row r="11" spans="1:8">
      <c r="A11" s="28" t="s">
        <v>100</v>
      </c>
      <c r="B11" s="16">
        <v>31.57</v>
      </c>
      <c r="C11" s="17">
        <v>44183</v>
      </c>
      <c r="D11" s="17">
        <v>44183</v>
      </c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 t="s">
        <v>101</v>
      </c>
      <c r="B12" s="16">
        <v>115</v>
      </c>
      <c r="C12" s="17">
        <v>44199</v>
      </c>
      <c r="D12" s="17">
        <v>44183</v>
      </c>
      <c r="E12" s="17"/>
      <c r="F12" s="17"/>
      <c r="G12" s="1">
        <f t="shared" si="0"/>
        <v>-16</v>
      </c>
      <c r="H12" s="16">
        <f t="shared" si="1"/>
        <v>-1840</v>
      </c>
    </row>
    <row r="13" spans="1:8">
      <c r="A13" s="28" t="s">
        <v>102</v>
      </c>
      <c r="B13" s="16">
        <v>540</v>
      </c>
      <c r="C13" s="17">
        <v>44199</v>
      </c>
      <c r="D13" s="17">
        <v>44183</v>
      </c>
      <c r="E13" s="17"/>
      <c r="F13" s="17"/>
      <c r="G13" s="1">
        <f t="shared" si="0"/>
        <v>-16</v>
      </c>
      <c r="H13" s="16">
        <f t="shared" si="1"/>
        <v>-8640</v>
      </c>
    </row>
    <row r="14" spans="1:8">
      <c r="A14" s="28" t="s">
        <v>103</v>
      </c>
      <c r="B14" s="16">
        <v>2793</v>
      </c>
      <c r="C14" s="17">
        <v>44199</v>
      </c>
      <c r="D14" s="17">
        <v>44183</v>
      </c>
      <c r="E14" s="17"/>
      <c r="F14" s="17"/>
      <c r="G14" s="1">
        <f t="shared" si="0"/>
        <v>-16</v>
      </c>
      <c r="H14" s="16">
        <f t="shared" si="1"/>
        <v>-44688</v>
      </c>
    </row>
    <row r="15" spans="1:8">
      <c r="A15" s="28" t="s">
        <v>104</v>
      </c>
      <c r="B15" s="16">
        <v>1436.08</v>
      </c>
      <c r="C15" s="17">
        <v>44199</v>
      </c>
      <c r="D15" s="17">
        <v>44183</v>
      </c>
      <c r="E15" s="17"/>
      <c r="F15" s="17"/>
      <c r="G15" s="1">
        <f t="shared" si="0"/>
        <v>-16</v>
      </c>
      <c r="H15" s="16">
        <f t="shared" si="1"/>
        <v>-22977.279999999999</v>
      </c>
    </row>
    <row r="16" spans="1:8">
      <c r="A16" s="28" t="s">
        <v>105</v>
      </c>
      <c r="B16" s="16">
        <v>4276</v>
      </c>
      <c r="C16" s="17">
        <v>44199</v>
      </c>
      <c r="D16" s="17">
        <v>44183</v>
      </c>
      <c r="E16" s="17"/>
      <c r="F16" s="17"/>
      <c r="G16" s="1">
        <f t="shared" si="0"/>
        <v>-16</v>
      </c>
      <c r="H16" s="16">
        <f t="shared" si="1"/>
        <v>-68416</v>
      </c>
    </row>
    <row r="17" spans="1:8">
      <c r="A17" s="28" t="s">
        <v>106</v>
      </c>
      <c r="B17" s="16">
        <v>890</v>
      </c>
      <c r="C17" s="17">
        <v>44199</v>
      </c>
      <c r="D17" s="17">
        <v>44183</v>
      </c>
      <c r="E17" s="17"/>
      <c r="F17" s="17"/>
      <c r="G17" s="1">
        <f t="shared" si="0"/>
        <v>-16</v>
      </c>
      <c r="H17" s="16">
        <f t="shared" si="1"/>
        <v>-14240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2021-05-06T09:13:57Z</dcterms:modified>
</cp:coreProperties>
</file>